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15" yWindow="120" windowWidth="15345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30" i="1" l="1"/>
  <c r="B20" i="1"/>
  <c r="B10" i="1"/>
  <c r="B9" i="1" l="1"/>
  <c r="B36" i="1"/>
  <c r="G36" i="1" s="1"/>
  <c r="B26" i="1"/>
  <c r="G26" i="1" s="1"/>
  <c r="G7" i="1"/>
  <c r="G6" i="1"/>
  <c r="D9" i="1"/>
  <c r="D11" i="1" s="1"/>
  <c r="D13" i="1" s="1"/>
  <c r="D17" i="1" s="1"/>
  <c r="E11" i="1"/>
  <c r="F9" i="1"/>
  <c r="F11" i="1" s="1"/>
  <c r="F13" i="1" s="1"/>
  <c r="F17" i="1" s="1"/>
  <c r="C11" i="1"/>
  <c r="B40" i="1" l="1"/>
  <c r="E40" i="1"/>
  <c r="C40" i="1"/>
  <c r="D40" i="1"/>
  <c r="F40" i="1"/>
  <c r="F19" i="1"/>
  <c r="F21" i="1" s="1"/>
  <c r="F23" i="1" s="1"/>
  <c r="F27" i="1" s="1"/>
  <c r="D19" i="1"/>
  <c r="D21" i="1" s="1"/>
  <c r="D23" i="1" s="1"/>
  <c r="D27" i="1" s="1"/>
  <c r="B11" i="1"/>
  <c r="G11" i="1" s="1"/>
  <c r="B16" i="1"/>
  <c r="G16" i="1" s="1"/>
  <c r="D29" i="1" l="1"/>
  <c r="D31" i="1" s="1"/>
  <c r="D33" i="1" s="1"/>
  <c r="D37" i="1" s="1"/>
  <c r="F29" i="1"/>
  <c r="F31" i="1" s="1"/>
  <c r="F33" i="1" s="1"/>
  <c r="F37" i="1" s="1"/>
  <c r="B13" i="1"/>
  <c r="B17" i="1" s="1"/>
  <c r="E12" i="1"/>
  <c r="E13" i="1" s="1"/>
  <c r="E17" i="1" s="1"/>
  <c r="C12" i="1"/>
  <c r="C13" i="1" s="1"/>
  <c r="C17" i="1" s="1"/>
  <c r="E21" i="1" l="1"/>
  <c r="G17" i="1"/>
  <c r="B41" i="1" s="1"/>
  <c r="B19" i="1"/>
  <c r="G13" i="1"/>
  <c r="C21" i="1"/>
  <c r="E41" i="1" l="1"/>
  <c r="C41" i="1"/>
  <c r="F41" i="1"/>
  <c r="D41" i="1"/>
  <c r="B21" i="1"/>
  <c r="B23" i="1" l="1"/>
  <c r="G21" i="1"/>
  <c r="E22" i="1" l="1"/>
  <c r="E23" i="1" s="1"/>
  <c r="E27" i="1" s="1"/>
  <c r="C22" i="1"/>
  <c r="C23" i="1" s="1"/>
  <c r="C27" i="1" s="1"/>
  <c r="B27" i="1"/>
  <c r="E31" i="1" l="1"/>
  <c r="B29" i="1"/>
  <c r="B31" i="1" s="1"/>
  <c r="B33" i="1" s="1"/>
  <c r="B37" i="1" s="1"/>
  <c r="G27" i="1"/>
  <c r="F42" i="1" s="1"/>
  <c r="C31" i="1"/>
  <c r="G23" i="1"/>
  <c r="D42" i="1" l="1"/>
  <c r="C42" i="1"/>
  <c r="E42" i="1"/>
  <c r="B42" i="1"/>
  <c r="G31" i="1"/>
  <c r="C32" i="1" l="1"/>
  <c r="C33" i="1" s="1"/>
  <c r="C37" i="1" s="1"/>
  <c r="E32" i="1"/>
  <c r="E33" i="1" s="1"/>
  <c r="G33" i="1" l="1"/>
  <c r="E37" i="1"/>
  <c r="G37" i="1" l="1"/>
  <c r="B43" i="1" s="1"/>
  <c r="E43" i="1" l="1"/>
  <c r="F43" i="1"/>
  <c r="D43" i="1"/>
  <c r="C43" i="1"/>
</calcChain>
</file>

<file path=xl/sharedStrings.xml><?xml version="1.0" encoding="utf-8"?>
<sst xmlns="http://schemas.openxmlformats.org/spreadsheetml/2006/main" count="48" uniqueCount="26">
  <si>
    <t>2013-14</t>
  </si>
  <si>
    <t>2014-15</t>
  </si>
  <si>
    <t>2015-16</t>
  </si>
  <si>
    <t>2016-17</t>
  </si>
  <si>
    <t>Private School</t>
  </si>
  <si>
    <t>Public School</t>
  </si>
  <si>
    <t>Homeschooled</t>
  </si>
  <si>
    <t>Out of State</t>
  </si>
  <si>
    <t xml:space="preserve">     Graduated from 12th Grade</t>
  </si>
  <si>
    <t>Sep:  New WPCP Enrollment</t>
  </si>
  <si>
    <t>No School (1)</t>
  </si>
  <si>
    <t xml:space="preserve">     Relocated Out of State (2)</t>
  </si>
  <si>
    <t>Sep - Aug:  Estimated Attrition</t>
  </si>
  <si>
    <t xml:space="preserve">     Sub-Total</t>
  </si>
  <si>
    <t>Total Enrollment</t>
  </si>
  <si>
    <t>Sep:  Beginning WCPC Enrollment</t>
  </si>
  <si>
    <t>Aug:  Ending WPCP Enrollment</t>
  </si>
  <si>
    <t>(1)  No School:  3 and 4 year olds who have not yet entered 4K or 5K.</t>
  </si>
  <si>
    <t>Source for WPCP Enrollment &amp; Graduation Data:  https://dpi.wi.gov/sms/choice-programs/data/wpcp-historical | WPCP Facts and Figures.</t>
  </si>
  <si>
    <t>Place of Origin for WPCP Students</t>
  </si>
  <si>
    <t>% Distribution by Place of Origin</t>
  </si>
  <si>
    <t xml:space="preserve">     Returned to Public School or Homeschooling</t>
  </si>
  <si>
    <t>Data obtained from the Department of Public Instruction is surrounded by a border.</t>
  </si>
  <si>
    <t>(2)  Probability of Relocation Out of State is assumed zero for families whose children switch schools.  For those who do not switch, the probability = (7,628,000+1,269,000)/282,556,000 = .03.  Source:  https://www.melissadata.com/enews/articles/0705b/1.htm.</t>
  </si>
  <si>
    <t>Enrollment</t>
  </si>
  <si>
    <t>Data for Bar Chart:  Number of Students with Vouchers by Place of Origin (data on distribution)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</si>
</sst>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Font="1"/>
    <xf numFmtId="0" fontId="0" fillId="0" borderId="0" xfId="0" applyFont="1" applyBorder="1"/>
    <xf numFmtId="3" fontId="2" fillId="0" borderId="0" xfId="0" applyNumberFormat="1" applyFont="1"/>
    <xf numFmtId="164" fontId="0" fillId="0" borderId="0" xfId="0" applyNumberFormat="1"/>
    <xf numFmtId="0" fontId="0" fillId="0" borderId="0" xfId="0" applyFont="1" applyFill="1" applyBorder="1"/>
    <xf numFmtId="9" fontId="0" fillId="0" borderId="0" xfId="0" applyNumberFormat="1" applyFont="1" applyBorder="1"/>
    <xf numFmtId="2" fontId="0" fillId="0" borderId="0" xfId="0" applyNumberFormat="1" applyFont="1" applyFill="1" applyBorder="1"/>
    <xf numFmtId="0" fontId="0" fillId="0" borderId="2" xfId="0" applyBorder="1"/>
    <xf numFmtId="0" fontId="0" fillId="0" borderId="3" xfId="0" applyBorder="1"/>
    <xf numFmtId="0" fontId="0" fillId="0" borderId="1" xfId="0" applyFont="1" applyBorder="1"/>
    <xf numFmtId="0" fontId="0" fillId="0" borderId="4" xfId="0" applyBorder="1"/>
    <xf numFmtId="0" fontId="0" fillId="0" borderId="5" xfId="0" applyBorder="1"/>
    <xf numFmtId="0" fontId="0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9" xfId="0" applyFont="1" applyBorder="1"/>
    <xf numFmtId="0" fontId="0" fillId="0" borderId="3" xfId="0" applyFont="1" applyBorder="1"/>
    <xf numFmtId="0" fontId="1" fillId="0" borderId="6" xfId="0" applyFont="1" applyBorder="1"/>
    <xf numFmtId="0" fontId="0" fillId="0" borderId="10" xfId="0" applyFont="1" applyBorder="1"/>
    <xf numFmtId="0" fontId="0" fillId="0" borderId="2" xfId="0" applyFont="1" applyBorder="1"/>
    <xf numFmtId="0" fontId="0" fillId="0" borderId="3" xfId="0" applyFont="1" applyFill="1" applyBorder="1"/>
    <xf numFmtId="0" fontId="0" fillId="0" borderId="10" xfId="0" applyFont="1" applyFill="1" applyBorder="1"/>
    <xf numFmtId="2" fontId="0" fillId="0" borderId="0" xfId="0" applyNumberFormat="1"/>
    <xf numFmtId="0" fontId="3" fillId="2" borderId="0" xfId="0" applyFont="1" applyFill="1" applyBorder="1" applyAlignment="1">
      <alignment horizontal="left" vertical="center" wrapText="1"/>
    </xf>
    <xf numFmtId="0" fontId="1" fillId="2" borderId="0" xfId="0" applyFont="1" applyFill="1"/>
    <xf numFmtId="0" fontId="1" fillId="2" borderId="8" xfId="0" applyFont="1" applyFill="1" applyBorder="1"/>
    <xf numFmtId="0" fontId="0" fillId="2" borderId="8" xfId="0" applyFill="1" applyBorder="1"/>
    <xf numFmtId="0" fontId="3" fillId="2" borderId="8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workbookViewId="0">
      <selection activeCell="A2" sqref="A2"/>
    </sheetView>
  </sheetViews>
  <sheetFormatPr defaultRowHeight="15" x14ac:dyDescent="0.25"/>
  <cols>
    <col min="1" max="1" width="37.28515625" customWidth="1"/>
    <col min="2" max="6" width="15.7109375" customWidth="1"/>
    <col min="7" max="7" width="15.140625" customWidth="1"/>
    <col min="8" max="14" width="12.7109375" customWidth="1"/>
    <col min="15" max="15" width="9.7109375" customWidth="1"/>
  </cols>
  <sheetData>
    <row r="1" spans="1:21" x14ac:dyDescent="0.25">
      <c r="A1" s="1" t="s">
        <v>25</v>
      </c>
    </row>
    <row r="2" spans="1:21" x14ac:dyDescent="0.25">
      <c r="A2" s="1"/>
    </row>
    <row r="3" spans="1:21" x14ac:dyDescent="0.25">
      <c r="A3" s="26" t="s">
        <v>24</v>
      </c>
      <c r="B3" s="28" t="s">
        <v>19</v>
      </c>
      <c r="C3" s="29"/>
      <c r="D3" s="30"/>
      <c r="E3" s="30"/>
      <c r="F3" s="30"/>
      <c r="G3" s="26"/>
    </row>
    <row r="4" spans="1:21" x14ac:dyDescent="0.25">
      <c r="A4" s="26"/>
      <c r="B4" s="27" t="s">
        <v>4</v>
      </c>
      <c r="C4" s="27" t="s">
        <v>5</v>
      </c>
      <c r="D4" s="27" t="s">
        <v>10</v>
      </c>
      <c r="E4" s="27" t="s">
        <v>6</v>
      </c>
      <c r="F4" s="27" t="s">
        <v>7</v>
      </c>
      <c r="G4" s="27" t="s">
        <v>14</v>
      </c>
    </row>
    <row r="5" spans="1:21" x14ac:dyDescent="0.25">
      <c r="A5" s="2" t="s">
        <v>0</v>
      </c>
    </row>
    <row r="6" spans="1:21" x14ac:dyDescent="0.25">
      <c r="A6" t="s">
        <v>9</v>
      </c>
      <c r="B6" s="13">
        <v>370</v>
      </c>
      <c r="C6" s="14">
        <v>106</v>
      </c>
      <c r="D6" s="14">
        <v>22</v>
      </c>
      <c r="E6" s="14">
        <v>12</v>
      </c>
      <c r="F6" s="14">
        <v>1</v>
      </c>
      <c r="G6" s="15">
        <f>SUM(B6:F6)</f>
        <v>511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5">
      <c r="A7" t="s">
        <v>15</v>
      </c>
      <c r="B7" s="16">
        <v>370</v>
      </c>
      <c r="C7" s="17">
        <v>106</v>
      </c>
      <c r="D7" s="17">
        <v>22</v>
      </c>
      <c r="E7" s="17">
        <v>12</v>
      </c>
      <c r="F7" s="17">
        <v>1</v>
      </c>
      <c r="G7" s="18">
        <f>SUM(B7:F7)</f>
        <v>511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x14ac:dyDescent="0.25">
      <c r="A8" t="s">
        <v>12</v>
      </c>
      <c r="B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x14ac:dyDescent="0.25">
      <c r="A9" t="s">
        <v>11</v>
      </c>
      <c r="B9" s="3">
        <f>-ROUND(0.03*B7,0)</f>
        <v>-11</v>
      </c>
      <c r="C9" s="3">
        <v>0</v>
      </c>
      <c r="D9" s="3">
        <f t="shared" ref="D9:F9" si="0">-ROUND(0.03*D7,0)</f>
        <v>-1</v>
      </c>
      <c r="E9" s="3">
        <v>0</v>
      </c>
      <c r="F9" s="3">
        <f t="shared" si="0"/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x14ac:dyDescent="0.25">
      <c r="A10" t="s">
        <v>8</v>
      </c>
      <c r="B10" s="12">
        <f>-19</f>
        <v>-19</v>
      </c>
      <c r="C10" s="3"/>
      <c r="D10" s="3"/>
      <c r="E10" s="3"/>
      <c r="F10" s="3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x14ac:dyDescent="0.25">
      <c r="A11" t="s">
        <v>13</v>
      </c>
      <c r="B11" s="3">
        <f>SUM(B7:B10)</f>
        <v>340</v>
      </c>
      <c r="C11" s="3">
        <f t="shared" ref="C11:F11" si="1">SUM(C7:C10)</f>
        <v>106</v>
      </c>
      <c r="D11" s="3">
        <f t="shared" si="1"/>
        <v>21</v>
      </c>
      <c r="E11" s="3">
        <f t="shared" si="1"/>
        <v>12</v>
      </c>
      <c r="F11" s="3">
        <f t="shared" si="1"/>
        <v>1</v>
      </c>
      <c r="G11" s="4">
        <f>SUM(B11:F11)</f>
        <v>480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x14ac:dyDescent="0.25">
      <c r="A12" t="s">
        <v>21</v>
      </c>
      <c r="B12" s="3"/>
      <c r="C12" s="3">
        <f>-ROUND(((G11-475)*C11)/(C11+E11),0)</f>
        <v>-4</v>
      </c>
      <c r="D12" s="3"/>
      <c r="E12" s="3">
        <f>-ROUND(((G11-475)*E11)/(C11+E11),0)</f>
        <v>-1</v>
      </c>
      <c r="F12" s="3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x14ac:dyDescent="0.25">
      <c r="A13" t="s">
        <v>16</v>
      </c>
      <c r="B13" s="4">
        <f>SUM(B11:B12)</f>
        <v>340</v>
      </c>
      <c r="C13" s="4">
        <f t="shared" ref="C13:F13" si="2">SUM(C11:C12)</f>
        <v>102</v>
      </c>
      <c r="D13" s="4">
        <f t="shared" si="2"/>
        <v>21</v>
      </c>
      <c r="E13" s="4">
        <f t="shared" si="2"/>
        <v>11</v>
      </c>
      <c r="F13" s="4">
        <f t="shared" si="2"/>
        <v>1</v>
      </c>
      <c r="G13" s="7">
        <f>SUM(B13:F13)</f>
        <v>475</v>
      </c>
      <c r="H13" s="4"/>
      <c r="I13" s="2"/>
      <c r="J13" s="1"/>
      <c r="K13" s="2"/>
      <c r="L13" s="2"/>
      <c r="M13" s="2"/>
      <c r="N13" s="1"/>
    </row>
    <row r="14" spans="1:21" x14ac:dyDescent="0.25">
      <c r="B14" s="4"/>
      <c r="C14" s="4"/>
      <c r="D14" s="4"/>
      <c r="E14" s="4"/>
      <c r="F14" s="4"/>
      <c r="G14" s="4"/>
      <c r="H14" s="4"/>
      <c r="I14" s="2"/>
      <c r="J14" s="1"/>
      <c r="K14" s="2"/>
      <c r="L14" s="2"/>
      <c r="M14" s="2"/>
      <c r="N14" s="1"/>
    </row>
    <row r="15" spans="1:21" x14ac:dyDescent="0.25">
      <c r="A15" s="2" t="s">
        <v>1</v>
      </c>
      <c r="B15" s="4"/>
      <c r="C15" s="4"/>
      <c r="D15" s="3"/>
      <c r="E15" s="4"/>
      <c r="F15" s="4"/>
      <c r="G15" s="4"/>
      <c r="H15" s="4"/>
      <c r="I15" s="2"/>
      <c r="J15" s="1"/>
      <c r="K15" s="2"/>
      <c r="L15" s="2"/>
      <c r="M15" s="2"/>
      <c r="N15" s="1"/>
    </row>
    <row r="16" spans="1:21" x14ac:dyDescent="0.25">
      <c r="A16" t="s">
        <v>9</v>
      </c>
      <c r="B16" s="10">
        <f>858-475</f>
        <v>383</v>
      </c>
      <c r="C16" s="11">
        <v>101</v>
      </c>
      <c r="D16" s="11">
        <v>32</v>
      </c>
      <c r="E16" s="11">
        <v>7</v>
      </c>
      <c r="F16" s="11">
        <v>10</v>
      </c>
      <c r="G16" s="20">
        <f>SUM(B16:F16)</f>
        <v>533</v>
      </c>
      <c r="H16" s="2"/>
      <c r="I16" s="2"/>
      <c r="J16" s="1"/>
      <c r="K16" s="2"/>
      <c r="L16" s="2"/>
      <c r="M16" s="2"/>
      <c r="N16" s="1"/>
    </row>
    <row r="17" spans="1:14" x14ac:dyDescent="0.25">
      <c r="A17" t="s">
        <v>15</v>
      </c>
      <c r="B17" s="4">
        <f>SUM(B13:B16)</f>
        <v>723</v>
      </c>
      <c r="C17" s="4">
        <f t="shared" ref="C17:F17" si="3">SUM(C13:C16)</f>
        <v>203</v>
      </c>
      <c r="D17" s="4">
        <f t="shared" si="3"/>
        <v>53</v>
      </c>
      <c r="E17" s="4">
        <f t="shared" si="3"/>
        <v>18</v>
      </c>
      <c r="F17" s="4">
        <f t="shared" si="3"/>
        <v>11</v>
      </c>
      <c r="G17" s="21">
        <f>SUM(B17:F17)</f>
        <v>1008</v>
      </c>
      <c r="H17" s="4"/>
      <c r="I17" s="2"/>
      <c r="J17" s="1"/>
      <c r="K17" s="2"/>
      <c r="L17" s="2"/>
      <c r="M17" s="2"/>
      <c r="N17" s="1"/>
    </row>
    <row r="18" spans="1:14" x14ac:dyDescent="0.25">
      <c r="A18" t="s">
        <v>12</v>
      </c>
      <c r="B18" s="4"/>
      <c r="C18" s="4"/>
      <c r="D18" s="3"/>
      <c r="E18" s="4"/>
      <c r="F18" s="4"/>
      <c r="G18" s="4"/>
      <c r="H18" s="4"/>
      <c r="I18" s="2"/>
      <c r="J18" s="1"/>
      <c r="K18" s="2"/>
      <c r="L18" s="2"/>
      <c r="M18" s="2"/>
      <c r="N18" s="1"/>
    </row>
    <row r="19" spans="1:14" x14ac:dyDescent="0.25">
      <c r="A19" t="s">
        <v>11</v>
      </c>
      <c r="B19" s="3">
        <f>-ROUND(0.03*B17,0)</f>
        <v>-22</v>
      </c>
      <c r="C19" s="3">
        <v>0</v>
      </c>
      <c r="D19" s="3">
        <f t="shared" ref="D19:F19" si="4">-ROUND(0.03*D17,0)</f>
        <v>-2</v>
      </c>
      <c r="E19" s="3">
        <v>0</v>
      </c>
      <c r="F19" s="3">
        <f t="shared" si="4"/>
        <v>0</v>
      </c>
      <c r="G19" s="4"/>
      <c r="H19" s="4"/>
      <c r="I19" s="2"/>
      <c r="J19" s="1"/>
      <c r="K19" s="2"/>
      <c r="L19" s="2"/>
      <c r="M19" s="2"/>
      <c r="N19" s="1"/>
    </row>
    <row r="20" spans="1:14" x14ac:dyDescent="0.25">
      <c r="A20" t="s">
        <v>8</v>
      </c>
      <c r="B20" s="12">
        <f>-53</f>
        <v>-53</v>
      </c>
      <c r="C20" s="4"/>
      <c r="D20" s="4"/>
      <c r="E20" s="4"/>
      <c r="F20" s="4"/>
      <c r="G20" s="4"/>
      <c r="H20" s="4"/>
      <c r="I20" s="2"/>
      <c r="J20" s="1"/>
      <c r="K20" s="2"/>
      <c r="L20" s="2"/>
      <c r="M20" s="2"/>
      <c r="N20" s="1"/>
    </row>
    <row r="21" spans="1:14" x14ac:dyDescent="0.25">
      <c r="A21" t="s">
        <v>13</v>
      </c>
      <c r="B21" s="4">
        <f>SUM(B17:B20)</f>
        <v>648</v>
      </c>
      <c r="C21" s="4">
        <f t="shared" ref="C21:F21" si="5">SUM(C17:C20)</f>
        <v>203</v>
      </c>
      <c r="D21" s="4">
        <f t="shared" si="5"/>
        <v>51</v>
      </c>
      <c r="E21" s="4">
        <f t="shared" si="5"/>
        <v>18</v>
      </c>
      <c r="F21" s="4">
        <f t="shared" si="5"/>
        <v>11</v>
      </c>
      <c r="G21" s="4">
        <f>SUM(B21:F21)</f>
        <v>931</v>
      </c>
      <c r="H21" s="4"/>
      <c r="I21" s="2"/>
      <c r="J21" s="1"/>
      <c r="K21" s="2"/>
      <c r="L21" s="2"/>
      <c r="M21" s="2"/>
      <c r="N21" s="1"/>
    </row>
    <row r="22" spans="1:14" x14ac:dyDescent="0.25">
      <c r="A22" t="s">
        <v>21</v>
      </c>
      <c r="B22" s="4"/>
      <c r="C22" s="3">
        <f>-ROUND(((G21-883)*C21)/(C21+E21),0)</f>
        <v>-44</v>
      </c>
      <c r="D22" s="4"/>
      <c r="E22" s="3">
        <f>-ROUND(((G21-883)*E21)/(C21+E21),0)</f>
        <v>-4</v>
      </c>
      <c r="F22" s="4"/>
      <c r="G22" s="4"/>
      <c r="H22" s="4"/>
      <c r="I22" s="2"/>
      <c r="J22" s="1"/>
      <c r="K22" s="2"/>
      <c r="L22" s="2"/>
      <c r="M22" s="2"/>
      <c r="N22" s="1"/>
    </row>
    <row r="23" spans="1:14" x14ac:dyDescent="0.25">
      <c r="A23" t="s">
        <v>16</v>
      </c>
      <c r="B23" s="4">
        <f>SUM(B21:B22)</f>
        <v>648</v>
      </c>
      <c r="C23" s="4">
        <f t="shared" ref="C23:F23" si="6">SUM(C21:C22)</f>
        <v>159</v>
      </c>
      <c r="D23" s="4">
        <f t="shared" si="6"/>
        <v>51</v>
      </c>
      <c r="E23" s="4">
        <f t="shared" si="6"/>
        <v>14</v>
      </c>
      <c r="F23" s="4">
        <f t="shared" si="6"/>
        <v>11</v>
      </c>
      <c r="G23" s="4">
        <f>SUM(B23:F23)</f>
        <v>883</v>
      </c>
      <c r="H23" s="4"/>
      <c r="I23" s="2"/>
      <c r="J23" s="1"/>
      <c r="K23" s="2"/>
      <c r="L23" s="2"/>
      <c r="M23" s="2"/>
      <c r="N23" s="1"/>
    </row>
    <row r="24" spans="1:14" x14ac:dyDescent="0.25">
      <c r="B24" s="4"/>
      <c r="C24" s="4"/>
      <c r="D24" s="4"/>
      <c r="E24" s="4"/>
      <c r="F24" s="4"/>
      <c r="G24" s="4"/>
      <c r="H24" s="4"/>
      <c r="I24" s="2"/>
      <c r="J24" s="1"/>
      <c r="K24" s="2"/>
      <c r="L24" s="2"/>
      <c r="M24" s="2"/>
      <c r="N24" s="1"/>
    </row>
    <row r="25" spans="1:14" x14ac:dyDescent="0.25">
      <c r="A25" s="2" t="s">
        <v>2</v>
      </c>
      <c r="B25" s="4"/>
      <c r="C25" s="4"/>
      <c r="D25" s="4"/>
      <c r="E25" s="4"/>
      <c r="F25" s="4"/>
      <c r="G25" s="4"/>
      <c r="H25" s="4"/>
      <c r="I25" s="2"/>
      <c r="J25" s="1"/>
      <c r="K25" s="2"/>
      <c r="L25" s="2"/>
      <c r="M25" s="2"/>
      <c r="N25" s="1"/>
    </row>
    <row r="26" spans="1:14" x14ac:dyDescent="0.25">
      <c r="A26" t="s">
        <v>9</v>
      </c>
      <c r="B26" s="22">
        <f>2107-883</f>
        <v>1224</v>
      </c>
      <c r="C26" s="19">
        <v>308</v>
      </c>
      <c r="D26" s="19">
        <v>69</v>
      </c>
      <c r="E26" s="19">
        <v>33</v>
      </c>
      <c r="F26" s="23">
        <v>4</v>
      </c>
      <c r="G26" s="15">
        <f>SUM(B26:F26)</f>
        <v>1638</v>
      </c>
      <c r="H26" s="4"/>
      <c r="I26" s="2"/>
      <c r="J26" s="1"/>
      <c r="K26" s="2"/>
      <c r="L26" s="2"/>
      <c r="M26" s="2"/>
      <c r="N26" s="1"/>
    </row>
    <row r="27" spans="1:14" x14ac:dyDescent="0.25">
      <c r="A27" t="s">
        <v>15</v>
      </c>
      <c r="B27" s="4">
        <f>SUM(B23:B26)</f>
        <v>1872</v>
      </c>
      <c r="C27" s="4">
        <f t="shared" ref="C27:F27" si="7">SUM(C23:C26)</f>
        <v>467</v>
      </c>
      <c r="D27" s="4">
        <f t="shared" si="7"/>
        <v>120</v>
      </c>
      <c r="E27" s="4">
        <f t="shared" si="7"/>
        <v>47</v>
      </c>
      <c r="F27" s="4">
        <f t="shared" si="7"/>
        <v>15</v>
      </c>
      <c r="G27" s="21">
        <f>SUM(B27:F27)</f>
        <v>2521</v>
      </c>
      <c r="H27" s="4"/>
      <c r="I27" s="2"/>
      <c r="J27" s="1"/>
      <c r="K27" s="2"/>
      <c r="L27" s="2"/>
      <c r="M27" s="2"/>
      <c r="N27" s="1"/>
    </row>
    <row r="28" spans="1:14" x14ac:dyDescent="0.25">
      <c r="A28" t="s">
        <v>12</v>
      </c>
      <c r="B28" s="4"/>
      <c r="C28" s="4"/>
      <c r="D28" s="4"/>
      <c r="E28" s="4"/>
      <c r="F28" s="4"/>
      <c r="G28" s="4"/>
      <c r="H28" s="4"/>
      <c r="I28" s="2"/>
      <c r="J28" s="1"/>
      <c r="K28" s="2"/>
      <c r="L28" s="2"/>
      <c r="M28" s="2"/>
      <c r="N28" s="1"/>
    </row>
    <row r="29" spans="1:14" x14ac:dyDescent="0.25">
      <c r="A29" t="s">
        <v>11</v>
      </c>
      <c r="B29" s="3">
        <f>-ROUND(0.03*B27,0)</f>
        <v>-56</v>
      </c>
      <c r="C29" s="3">
        <v>0</v>
      </c>
      <c r="D29" s="3">
        <f t="shared" ref="D29:F29" si="8">-ROUND(0.03*D27,0)</f>
        <v>-4</v>
      </c>
      <c r="E29" s="3">
        <v>0</v>
      </c>
      <c r="F29" s="3">
        <f t="shared" si="8"/>
        <v>0</v>
      </c>
      <c r="G29" s="4"/>
      <c r="H29" s="4"/>
      <c r="I29" s="2"/>
      <c r="J29" s="1"/>
      <c r="K29" s="2"/>
      <c r="L29" s="2"/>
      <c r="M29" s="2"/>
      <c r="N29" s="1"/>
    </row>
    <row r="30" spans="1:14" x14ac:dyDescent="0.25">
      <c r="A30" t="s">
        <v>8</v>
      </c>
      <c r="B30" s="12">
        <f>-125</f>
        <v>-125</v>
      </c>
      <c r="C30" s="4"/>
      <c r="D30" s="4"/>
      <c r="E30" s="4"/>
      <c r="F30" s="4"/>
      <c r="G30" s="4"/>
      <c r="H30" s="4"/>
      <c r="I30" s="2"/>
      <c r="J30" s="1"/>
      <c r="K30" s="2"/>
      <c r="L30" s="2"/>
      <c r="M30" s="2"/>
      <c r="N30" s="1"/>
    </row>
    <row r="31" spans="1:14" x14ac:dyDescent="0.25">
      <c r="A31" t="s">
        <v>13</v>
      </c>
      <c r="B31" s="4">
        <f>SUM(B27:B30)</f>
        <v>1691</v>
      </c>
      <c r="C31" s="4">
        <f t="shared" ref="C31:F31" si="9">SUM(C27:C30)</f>
        <v>467</v>
      </c>
      <c r="D31" s="4">
        <f t="shared" si="9"/>
        <v>116</v>
      </c>
      <c r="E31" s="4">
        <f t="shared" si="9"/>
        <v>47</v>
      </c>
      <c r="F31" s="4">
        <f t="shared" si="9"/>
        <v>15</v>
      </c>
      <c r="G31" s="7">
        <f>SUM(B31:F31)</f>
        <v>2336</v>
      </c>
      <c r="H31" s="4"/>
      <c r="I31" s="2"/>
      <c r="J31" s="1"/>
      <c r="K31" s="2"/>
      <c r="L31" s="2"/>
      <c r="M31" s="2"/>
      <c r="N31" s="1"/>
    </row>
    <row r="32" spans="1:14" x14ac:dyDescent="0.25">
      <c r="A32" t="s">
        <v>21</v>
      </c>
      <c r="B32" s="4"/>
      <c r="C32" s="3">
        <f>-ROUND(((G31-2234)*C31)/(C31+E31),0)</f>
        <v>-93</v>
      </c>
      <c r="D32" s="4"/>
      <c r="E32" s="3">
        <f>-ROUND(((G31-2234)*E31)/(C31+E31),0)</f>
        <v>-9</v>
      </c>
      <c r="F32" s="4"/>
      <c r="G32" s="4"/>
      <c r="H32" s="4"/>
      <c r="I32" s="2"/>
      <c r="J32" s="1"/>
      <c r="K32" s="2"/>
      <c r="L32" s="2"/>
      <c r="M32" s="2"/>
      <c r="N32" s="1"/>
    </row>
    <row r="33" spans="1:14" x14ac:dyDescent="0.25">
      <c r="A33" t="s">
        <v>16</v>
      </c>
      <c r="B33" s="4">
        <f>SUM(B31:B32)</f>
        <v>1691</v>
      </c>
      <c r="C33" s="4">
        <f t="shared" ref="C33:F33" si="10">SUM(C31:C32)</f>
        <v>374</v>
      </c>
      <c r="D33" s="4">
        <f t="shared" si="10"/>
        <v>116</v>
      </c>
      <c r="E33" s="4">
        <f t="shared" si="10"/>
        <v>38</v>
      </c>
      <c r="F33" s="4">
        <f t="shared" si="10"/>
        <v>15</v>
      </c>
      <c r="G33" s="7">
        <f>SUM(B33:F33)</f>
        <v>2234</v>
      </c>
      <c r="H33" s="4"/>
      <c r="I33" s="2"/>
      <c r="J33" s="1"/>
      <c r="K33" s="2"/>
      <c r="L33" s="2"/>
      <c r="M33" s="2"/>
      <c r="N33" s="1"/>
    </row>
    <row r="34" spans="1:14" x14ac:dyDescent="0.25">
      <c r="B34" s="4"/>
      <c r="C34" s="4"/>
      <c r="D34" s="4"/>
      <c r="E34" s="4"/>
      <c r="F34" s="4"/>
      <c r="G34" s="4"/>
      <c r="H34" s="4"/>
      <c r="I34" s="2"/>
      <c r="J34" s="1"/>
      <c r="K34" s="2"/>
      <c r="L34" s="2"/>
      <c r="M34" s="2"/>
      <c r="N34" s="1"/>
    </row>
    <row r="35" spans="1:14" x14ac:dyDescent="0.25">
      <c r="A35" s="2" t="s">
        <v>3</v>
      </c>
      <c r="B35" s="4"/>
      <c r="C35" s="4"/>
      <c r="D35" s="4"/>
      <c r="E35" s="4"/>
      <c r="F35" s="4"/>
      <c r="G35" s="4"/>
      <c r="H35" s="4"/>
      <c r="I35" s="2"/>
      <c r="J35" s="1"/>
      <c r="K35" s="2"/>
      <c r="L35" s="2"/>
      <c r="M35" s="2"/>
      <c r="N35" s="1"/>
    </row>
    <row r="36" spans="1:14" x14ac:dyDescent="0.25">
      <c r="A36" t="s">
        <v>9</v>
      </c>
      <c r="B36" s="22">
        <f>2606-2234</f>
        <v>372</v>
      </c>
      <c r="C36" s="19">
        <v>276</v>
      </c>
      <c r="D36" s="19">
        <v>120</v>
      </c>
      <c r="E36" s="19">
        <v>56</v>
      </c>
      <c r="F36" s="23">
        <v>3</v>
      </c>
      <c r="G36" s="15">
        <f>SUM(B36:F36)</f>
        <v>827</v>
      </c>
      <c r="H36" s="4"/>
      <c r="I36" s="2"/>
      <c r="J36" s="1"/>
      <c r="K36" s="2"/>
      <c r="L36" s="2"/>
      <c r="M36" s="2"/>
      <c r="N36" s="1"/>
    </row>
    <row r="37" spans="1:14" x14ac:dyDescent="0.25">
      <c r="A37" t="s">
        <v>15</v>
      </c>
      <c r="B37" s="4">
        <f>SUM(B33:B36)</f>
        <v>2063</v>
      </c>
      <c r="C37" s="4">
        <f t="shared" ref="C37:F37" si="11">SUM(C33:C36)</f>
        <v>650</v>
      </c>
      <c r="D37" s="4">
        <f t="shared" si="11"/>
        <v>236</v>
      </c>
      <c r="E37" s="4">
        <f t="shared" si="11"/>
        <v>94</v>
      </c>
      <c r="F37" s="4">
        <f t="shared" si="11"/>
        <v>18</v>
      </c>
      <c r="G37" s="24">
        <f>SUM(B37:F37)</f>
        <v>3061</v>
      </c>
      <c r="H37" s="4"/>
      <c r="I37" s="2"/>
      <c r="J37" s="1"/>
      <c r="K37" s="2"/>
      <c r="L37" s="2"/>
      <c r="M37" s="2"/>
      <c r="N37" s="1"/>
    </row>
    <row r="38" spans="1:14" x14ac:dyDescent="0.25">
      <c r="B38" s="4"/>
      <c r="C38" s="4"/>
      <c r="D38" s="4"/>
      <c r="E38" s="4"/>
      <c r="F38" s="4"/>
      <c r="G38" s="4"/>
      <c r="H38" s="4"/>
      <c r="I38" s="2"/>
      <c r="J38" s="1"/>
      <c r="K38" s="2"/>
      <c r="L38" s="2"/>
      <c r="M38" s="2"/>
      <c r="N38" s="1"/>
    </row>
    <row r="39" spans="1:14" x14ac:dyDescent="0.25">
      <c r="A39" s="1" t="s">
        <v>20</v>
      </c>
      <c r="B39" s="4"/>
      <c r="C39" s="4"/>
      <c r="D39" s="4"/>
      <c r="E39" s="4"/>
      <c r="F39" s="4"/>
      <c r="G39" s="4"/>
      <c r="H39" s="4"/>
      <c r="I39" s="2"/>
      <c r="J39" s="1"/>
      <c r="K39" s="2"/>
      <c r="L39" s="2"/>
      <c r="M39" s="2"/>
      <c r="N39" s="1"/>
    </row>
    <row r="40" spans="1:14" x14ac:dyDescent="0.25">
      <c r="A40" t="s">
        <v>0</v>
      </c>
      <c r="B40" s="8">
        <f>ROUNDUP(B7/$G7,2)</f>
        <v>0.73</v>
      </c>
      <c r="C40" s="8">
        <f>ROUND(C7/$G7,2)</f>
        <v>0.21</v>
      </c>
      <c r="D40" s="8">
        <f>ROUND(D7/$G7,2)</f>
        <v>0.04</v>
      </c>
      <c r="E40" s="8">
        <f>ROUND(E7/$G7,2)</f>
        <v>0.02</v>
      </c>
      <c r="F40" s="8">
        <f>ROUND(F7/$G7,2)</f>
        <v>0</v>
      </c>
      <c r="G40" s="9"/>
      <c r="H40" s="4"/>
      <c r="I40" s="2"/>
      <c r="J40" s="1"/>
      <c r="K40" s="2"/>
      <c r="L40" s="2"/>
      <c r="M40" s="2"/>
      <c r="N40" s="1"/>
    </row>
    <row r="41" spans="1:14" x14ac:dyDescent="0.25">
      <c r="A41" t="s">
        <v>1</v>
      </c>
      <c r="B41" s="8">
        <f>ROUND(B17/$G17,2)</f>
        <v>0.72</v>
      </c>
      <c r="C41" s="8">
        <f t="shared" ref="C41:F41" si="12">ROUND(C17/$G17,2)</f>
        <v>0.2</v>
      </c>
      <c r="D41" s="8">
        <f t="shared" si="12"/>
        <v>0.05</v>
      </c>
      <c r="E41" s="8">
        <f t="shared" si="12"/>
        <v>0.02</v>
      </c>
      <c r="F41" s="8">
        <f t="shared" si="12"/>
        <v>0.01</v>
      </c>
      <c r="G41" s="9"/>
      <c r="H41" s="4"/>
      <c r="I41" s="2"/>
      <c r="J41" s="1"/>
      <c r="K41" s="2"/>
      <c r="L41" s="2"/>
      <c r="M41" s="2"/>
      <c r="N41" s="1"/>
    </row>
    <row r="42" spans="1:14" x14ac:dyDescent="0.25">
      <c r="A42" t="s">
        <v>2</v>
      </c>
      <c r="B42" s="8">
        <f>ROUND(B27/$G27,2)</f>
        <v>0.74</v>
      </c>
      <c r="C42" s="8">
        <f t="shared" ref="C42:E42" si="13">ROUND(C27/$G27,2)</f>
        <v>0.19</v>
      </c>
      <c r="D42" s="8">
        <f t="shared" si="13"/>
        <v>0.05</v>
      </c>
      <c r="E42" s="8">
        <f t="shared" si="13"/>
        <v>0.02</v>
      </c>
      <c r="F42" s="8">
        <f>ROUNDDOWN(F27/$G27,2)</f>
        <v>0</v>
      </c>
      <c r="G42" s="9"/>
      <c r="H42" s="4"/>
      <c r="I42" s="2"/>
      <c r="J42" s="1"/>
      <c r="K42" s="2"/>
      <c r="L42" s="2"/>
      <c r="M42" s="2"/>
      <c r="N42" s="1"/>
    </row>
    <row r="43" spans="1:14" x14ac:dyDescent="0.25">
      <c r="A43" t="s">
        <v>3</v>
      </c>
      <c r="B43" s="8">
        <f>ROUNDUP(B37/$G37,2)</f>
        <v>0.68</v>
      </c>
      <c r="C43" s="8">
        <f>ROUND(C37/$G37,2)</f>
        <v>0.21</v>
      </c>
      <c r="D43" s="8">
        <f>ROUND(D37/$G37,2)</f>
        <v>0.08</v>
      </c>
      <c r="E43" s="8">
        <f>ROUND(E37/$G37,2)</f>
        <v>0.03</v>
      </c>
      <c r="F43" s="8">
        <f>ROUNDDOWN(F37/$G37,2)</f>
        <v>0</v>
      </c>
      <c r="G43" s="9"/>
      <c r="H43" s="4"/>
      <c r="I43" s="2"/>
      <c r="J43" s="1"/>
      <c r="K43" s="2"/>
      <c r="L43" s="2"/>
      <c r="M43" s="2"/>
      <c r="N43" s="1"/>
    </row>
    <row r="44" spans="1:14" x14ac:dyDescent="0.25">
      <c r="B44" s="8"/>
      <c r="C44" s="8"/>
      <c r="D44" s="8"/>
      <c r="E44" s="8"/>
      <c r="F44" s="8"/>
      <c r="G44" s="9"/>
      <c r="H44" s="4"/>
      <c r="I44" s="2"/>
      <c r="J44" s="1"/>
      <c r="K44" s="2"/>
      <c r="L44" s="2"/>
      <c r="M44" s="2"/>
      <c r="N44" s="1"/>
    </row>
    <row r="45" spans="1:14" x14ac:dyDescent="0.25">
      <c r="A45" t="s">
        <v>17</v>
      </c>
      <c r="B45" s="4"/>
      <c r="C45" s="4"/>
      <c r="D45" s="4"/>
      <c r="E45" s="4"/>
      <c r="F45" s="4"/>
      <c r="G45" s="4"/>
      <c r="H45" s="4"/>
      <c r="I45" s="2"/>
      <c r="J45" s="1"/>
      <c r="K45" s="2"/>
      <c r="L45" s="2"/>
      <c r="M45" s="2"/>
      <c r="N45" s="1"/>
    </row>
    <row r="46" spans="1:14" x14ac:dyDescent="0.25">
      <c r="A46" t="s">
        <v>23</v>
      </c>
    </row>
    <row r="47" spans="1:14" x14ac:dyDescent="0.25">
      <c r="A47" t="s">
        <v>22</v>
      </c>
    </row>
    <row r="48" spans="1:14" ht="15.75" x14ac:dyDescent="0.25">
      <c r="A48" t="s">
        <v>18</v>
      </c>
      <c r="H48" s="5"/>
    </row>
    <row r="49" spans="7:8" x14ac:dyDescent="0.25">
      <c r="H49" s="6"/>
    </row>
    <row r="50" spans="7:8" x14ac:dyDescent="0.25">
      <c r="G50" s="25"/>
    </row>
    <row r="51" spans="7:8" x14ac:dyDescent="0.25">
      <c r="G51" s="25"/>
    </row>
    <row r="52" spans="7:8" x14ac:dyDescent="0.25">
      <c r="G52" s="25"/>
    </row>
    <row r="53" spans="7:8" x14ac:dyDescent="0.25">
      <c r="G53" s="25"/>
    </row>
    <row r="55" spans="7:8" x14ac:dyDescent="0.25">
      <c r="G55" s="2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Owner</cp:lastModifiedBy>
  <dcterms:created xsi:type="dcterms:W3CDTF">2017-02-22T18:07:09Z</dcterms:created>
  <dcterms:modified xsi:type="dcterms:W3CDTF">2017-09-13T11:21:57Z</dcterms:modified>
</cp:coreProperties>
</file>